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JoB\A-Výkresy\2023\2340-Buňkoviště Bohunice\JSD\D.2.2 IO 22 - AREÁLOVÝ VODOVOD\"/>
    </mc:Choice>
  </mc:AlternateContent>
  <xr:revisionPtr revIDLastSave="0" documentId="13_ncr:40019_{C64B06E6-8FD3-4E53-8856-0061322B2523}" xr6:coauthVersionLast="47" xr6:coauthVersionMax="47" xr10:uidLastSave="{00000000-0000-0000-0000-000000000000}"/>
  <bookViews>
    <workbookView xWindow="-2892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Pol'!$A$1:$U$41</definedName>
    <definedName name="_xlnm.Print_Area" localSheetId="1">Stavba!$A$1:$J$49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8" i="1" l="1"/>
  <c r="I47" i="1"/>
  <c r="G39" i="1"/>
  <c r="F39" i="1"/>
  <c r="H39" i="1" s="1"/>
  <c r="H40" i="1" s="1"/>
  <c r="G31" i="12"/>
  <c r="AC31" i="12"/>
  <c r="AD31" i="12"/>
  <c r="BA22" i="12"/>
  <c r="BA21" i="12"/>
  <c r="BA20" i="12"/>
  <c r="BA19" i="12"/>
  <c r="BA18" i="12"/>
  <c r="BA17" i="12"/>
  <c r="BA16" i="12"/>
  <c r="BA15" i="12"/>
  <c r="F9" i="12"/>
  <c r="G9" i="12"/>
  <c r="M9" i="12" s="1"/>
  <c r="I9" i="12"/>
  <c r="K9" i="12"/>
  <c r="O9" i="12"/>
  <c r="O8" i="12" s="1"/>
  <c r="Q9" i="12"/>
  <c r="Q8" i="12" s="1"/>
  <c r="U9" i="12"/>
  <c r="U8" i="12" s="1"/>
  <c r="F10" i="12"/>
  <c r="G10" i="12"/>
  <c r="I10" i="12"/>
  <c r="K10" i="12"/>
  <c r="M10" i="12"/>
  <c r="O10" i="12"/>
  <c r="Q10" i="12"/>
  <c r="U10" i="12"/>
  <c r="F11" i="12"/>
  <c r="G11" i="12"/>
  <c r="M11" i="12" s="1"/>
  <c r="I11" i="12"/>
  <c r="I8" i="12" s="1"/>
  <c r="K11" i="12"/>
  <c r="K8" i="12" s="1"/>
  <c r="O11" i="12"/>
  <c r="Q11" i="12"/>
  <c r="U11" i="12"/>
  <c r="F12" i="12"/>
  <c r="G12" i="12"/>
  <c r="M12" i="12" s="1"/>
  <c r="I12" i="12"/>
  <c r="K12" i="12"/>
  <c r="O12" i="12"/>
  <c r="Q12" i="12"/>
  <c r="U12" i="12"/>
  <c r="F13" i="12"/>
  <c r="G13" i="12"/>
  <c r="I13" i="12"/>
  <c r="K13" i="12"/>
  <c r="M13" i="12"/>
  <c r="O13" i="12"/>
  <c r="Q13" i="12"/>
  <c r="U13" i="12"/>
  <c r="F14" i="12"/>
  <c r="G14" i="12"/>
  <c r="M14" i="12" s="1"/>
  <c r="I14" i="12"/>
  <c r="K14" i="12"/>
  <c r="O14" i="12"/>
  <c r="Q14" i="12"/>
  <c r="U14" i="12"/>
  <c r="F23" i="12"/>
  <c r="G23" i="12"/>
  <c r="M23" i="12" s="1"/>
  <c r="I23" i="12"/>
  <c r="K23" i="12"/>
  <c r="O23" i="12"/>
  <c r="Q23" i="12"/>
  <c r="U23" i="12"/>
  <c r="F24" i="12"/>
  <c r="G24" i="12"/>
  <c r="I24" i="12"/>
  <c r="K24" i="12"/>
  <c r="M24" i="12"/>
  <c r="O24" i="12"/>
  <c r="Q24" i="12"/>
  <c r="U24" i="12"/>
  <c r="F25" i="12"/>
  <c r="G25" i="12"/>
  <c r="M25" i="12" s="1"/>
  <c r="I25" i="12"/>
  <c r="K25" i="12"/>
  <c r="O25" i="12"/>
  <c r="Q25" i="12"/>
  <c r="U25" i="12"/>
  <c r="F26" i="12"/>
  <c r="G26" i="12"/>
  <c r="M26" i="12" s="1"/>
  <c r="I26" i="12"/>
  <c r="K26" i="12"/>
  <c r="O26" i="12"/>
  <c r="Q26" i="12"/>
  <c r="U26" i="12"/>
  <c r="O27" i="12"/>
  <c r="Q27" i="12"/>
  <c r="F28" i="12"/>
  <c r="G28" i="12"/>
  <c r="G27" i="12" s="1"/>
  <c r="I28" i="12"/>
  <c r="I27" i="12" s="1"/>
  <c r="K28" i="12"/>
  <c r="K27" i="12" s="1"/>
  <c r="M28" i="12"/>
  <c r="M27" i="12" s="1"/>
  <c r="O28" i="12"/>
  <c r="Q28" i="12"/>
  <c r="U28" i="12"/>
  <c r="U27" i="12" s="1"/>
  <c r="F29" i="12"/>
  <c r="G29" i="12"/>
  <c r="M29" i="12" s="1"/>
  <c r="I29" i="12"/>
  <c r="K29" i="12"/>
  <c r="O29" i="12"/>
  <c r="Q29" i="12"/>
  <c r="U29" i="12"/>
  <c r="I20" i="1"/>
  <c r="I19" i="1"/>
  <c r="I18" i="1"/>
  <c r="I17" i="1"/>
  <c r="I16" i="1"/>
  <c r="I49" i="1"/>
  <c r="G27" i="1"/>
  <c r="G40" i="1"/>
  <c r="G25" i="1" s="1"/>
  <c r="G26" i="1" s="1"/>
  <c r="J28" i="1"/>
  <c r="J26" i="1"/>
  <c r="G38" i="1"/>
  <c r="F38" i="1"/>
  <c r="J23" i="1"/>
  <c r="J24" i="1"/>
  <c r="J25" i="1"/>
  <c r="J27" i="1"/>
  <c r="E24" i="1"/>
  <c r="E26" i="1"/>
  <c r="F40" i="1" l="1"/>
  <c r="M8" i="12"/>
  <c r="G8" i="12"/>
  <c r="I21" i="1"/>
  <c r="I39" i="1"/>
  <c r="I40" i="1" s="1"/>
  <c r="J39" i="1" s="1"/>
  <c r="J40" i="1" s="1"/>
  <c r="G23" i="1" l="1"/>
  <c r="G28" i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<sst xmlns="http://schemas.openxmlformats.org/spreadsheetml/2006/main" count="192" uniqueCount="122">
  <si>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</si>
  <si>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</si>
  <si>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</si>
  <si>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</si>
  <si>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</si>
  <si>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</si>
  <si>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</si>
  <si>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</si>
  <si>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</si>
  <si>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</si>
  <si>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</si>
  <si>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</si>
  <si>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</si>
  <si>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</si>
  <si>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</si>
  <si>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</si>
  <si>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</si>
  <si>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</si>
  <si>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</si>
  <si>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</si>
  <si>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</si>
  <si>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</si>
  <si>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</si>
  <si>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</si>
  <si>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</si>
  <si>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</si>
  <si>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</si>
  <si>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</si>
  <si>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</si>
  <si>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</si>
  <si>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</si>
  <si>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</si>
  <si>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</si>
  <si>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</si>
  <si>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</si>
  <si>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</si>
  <si>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</si>
  <si>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</si>
  <si>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</si>
  <si>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</si>
  <si>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</si>
  <si>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</si>
  <si>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</si>
  <si>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</si>
  <si>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</si>
  <si>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IO 22 - AREÁLOVÝ VODOVOD</t>
  </si>
  <si>
    <t>Rozpočet</t>
  </si>
  <si>
    <t>Celkem za stavbu</t>
  </si>
  <si>
    <t>CZK</t>
  </si>
  <si>
    <t>Rekapitulace dílů</t>
  </si>
  <si>
    <t>Typ dílu</t>
  </si>
  <si>
    <t>722</t>
  </si>
  <si>
    <t>Vnitřní vodovod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</si>
  <si>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</si>
  <si>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</si>
  <si>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</si>
  <si>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</si>
  <si>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</si>
  <si>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</si>
  <si>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</si>
  <si>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</si>
  <si>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</si>
  <si>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</si>
  <si>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</si>
  <si>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</si>
  <si>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</si>
  <si>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</si>
  <si>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</si>
  <si>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</si>
  <si>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</si>
  <si>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</si>
  <si>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</si>
  <si>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</si>
  <si>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</si>
  <si>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</si>
  <si>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</si>
  <si>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</si>
  <si>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</si>
  <si>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</si>
  <si>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</si>
  <si>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</si>
  <si>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</si>
  <si>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</si>
  <si>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</si>
  <si>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Mimo RTS</t>
  </si>
  <si>
    <t>Potrubí PE SDR11 dn25, vč. izolace PE</t>
  </si>
  <si>
    <t>m</t>
  </si>
  <si>
    <t>POL1_0</t>
  </si>
  <si>
    <t>Potrubí PE SDR11 dn63, vč. izolace PE</t>
  </si>
  <si>
    <t>722130236R01</t>
  </si>
  <si>
    <t>Potrubí z trub.závit.pozink.svařovan. 11343,DN 50, vč. izolace PE</t>
  </si>
  <si>
    <t>Kulový kohout DN50</t>
  </si>
  <si>
    <t>ks</t>
  </si>
  <si>
    <t>Vodoměr Qn2.50m3/h</t>
  </si>
  <si>
    <t>Instalace potrubí v zemi</t>
  </si>
  <si>
    <t>soubor</t>
  </si>
  <si>
    <t>-výkop hl1.2m 16.2m3</t>
  </si>
  <si>
    <t>POP</t>
  </si>
  <si>
    <t>-lože 1.30m3</t>
  </si>
  <si>
    <t>-obsyp 4.30m3</t>
  </si>
  <si>
    <t>-odvoz 5,6m3</t>
  </si>
  <si>
    <t>-poplatek za skládku 5,6m3</t>
  </si>
  <si>
    <t>-pažení 40m2</t>
  </si>
  <si>
    <t>-jádrový vývr žb. DN100</t>
  </si>
  <si>
    <t>-rozebrání a sestavení živičné komunikace 15m2</t>
  </si>
  <si>
    <t>Zaměření stávající rozvodů vody</t>
  </si>
  <si>
    <t>722290234R00</t>
  </si>
  <si>
    <t>Proplach a dezinfekce vodovod.potrubí DN 80</t>
  </si>
  <si>
    <t>722290215R00</t>
  </si>
  <si>
    <t>Zkouška tlaku potrubí přírub.nebo hrdlového DN 100</t>
  </si>
  <si>
    <t>998722101R00</t>
  </si>
  <si>
    <t>Přesun hmot pro vnitřní vodovod, výšky do 6 m</t>
  </si>
  <si>
    <t>t</t>
  </si>
  <si>
    <t>Systémové upevnění potrubí, např. Hilti nebo obdobné</t>
  </si>
  <si>
    <t>kg</t>
  </si>
  <si>
    <t>998767101R00</t>
  </si>
  <si>
    <t>Přesun hmot pro zámečnické konstr., výšky do 6 m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</si>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</sst>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2"/>
  <sheetViews>
    <sheetView showGridLines="0" tabSelected="1" topLeftCell="B20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45</v>
      </c>
      <c r="E2" s="108"/>
      <c r="F2" s="108"/>
      <c r="G2" s="108"/>
      <c r="H2" s="108"/>
      <c r="I2" s="108"/>
      <c r="J2" s="109"/>
      <c r="O2" s="2"/>
    </row>
    <row r="3" spans="1:15" ht="23.25" hidden="1" customHeight="1" x14ac:dyDescent="0.2">
      <c r="A3" s="4"/>
      <c r="B3" s="110" t="s">
        <v>43</v>
      </c>
      <c r="C3" s="111"/>
      <c r="D3" s="112"/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/>
      <c r="E5" s="25"/>
      <c r="F5" s="25"/>
      <c r="G5" s="25"/>
      <c r="H5" s="27" t="s">
        <v>33</v>
      </c>
      <c r="I5" s="121"/>
      <c r="J5" s="11"/>
    </row>
    <row r="6" spans="1:15" ht="15.75" customHeight="1" x14ac:dyDescent="0.2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86" t="s">
        <v>23</v>
      </c>
      <c r="B16" s="187" t="s">
        <v>23</v>
      </c>
      <c r="C16" s="56"/>
      <c r="D16" s="57"/>
      <c r="E16" s="80"/>
      <c r="F16" s="81"/>
      <c r="G16" s="80"/>
      <c r="H16" s="81"/>
      <c r="I16" s="80">
        <f>SUMIF(F47:F48,A16,I47:I48)+SUMIF(F47:F48,"PSU",I47:I48)</f>
        <v>0</v>
      </c>
      <c r="J16" s="82"/>
    </row>
    <row r="17" spans="1:10" ht="23.25" customHeight="1" x14ac:dyDescent="0.2">
      <c r="A17" s="186" t="s">
        <v>24</v>
      </c>
      <c r="B17" s="187" t="s">
        <v>24</v>
      </c>
      <c r="C17" s="56"/>
      <c r="D17" s="57"/>
      <c r="E17" s="80"/>
      <c r="F17" s="81"/>
      <c r="G17" s="80"/>
      <c r="H17" s="81"/>
      <c r="I17" s="80">
        <f>SUMIF(F47:F48,A17,I47:I48)</f>
        <v>0</v>
      </c>
      <c r="J17" s="82"/>
    </row>
    <row r="18" spans="1:10" ht="23.25" customHeight="1" x14ac:dyDescent="0.2">
      <c r="A18" s="186" t="s">
        <v>25</v>
      </c>
      <c r="B18" s="187" t="s">
        <v>25</v>
      </c>
      <c r="C18" s="56"/>
      <c r="D18" s="57"/>
      <c r="E18" s="80"/>
      <c r="F18" s="81"/>
      <c r="G18" s="80"/>
      <c r="H18" s="81"/>
      <c r="I18" s="80">
        <f>SUMIF(F47:F48,A18,I47:I48)</f>
        <v>0</v>
      </c>
      <c r="J18" s="82"/>
    </row>
    <row r="19" spans="1:10" ht="23.25" customHeight="1" x14ac:dyDescent="0.2">
      <c r="A19" s="186" t="s">
        <v>55</v>
      </c>
      <c r="B19" s="187" t="s">
        <v>26</v>
      </c>
      <c r="C19" s="56"/>
      <c r="D19" s="57"/>
      <c r="E19" s="80"/>
      <c r="F19" s="81"/>
      <c r="G19" s="80"/>
      <c r="H19" s="81"/>
      <c r="I19" s="80">
        <f>SUMIF(F47:F48,A19,I47:I48)</f>
        <v>0</v>
      </c>
      <c r="J19" s="82"/>
    </row>
    <row r="20" spans="1:10" ht="23.25" customHeight="1" x14ac:dyDescent="0.2">
      <c r="A20" s="186" t="s">
        <v>56</v>
      </c>
      <c r="B20" s="187" t="s">
        <v>27</v>
      </c>
      <c r="C20" s="56"/>
      <c r="D20" s="57"/>
      <c r="E20" s="80"/>
      <c r="F20" s="81"/>
      <c r="G20" s="80"/>
      <c r="H20" s="81"/>
      <c r="I20" s="80">
        <f>SUMIF(F47:F48,A20,I47:I48)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46</v>
      </c>
      <c r="C39" s="137" t="s">
        <v>45</v>
      </c>
      <c r="D39" s="138"/>
      <c r="E39" s="138"/>
      <c r="F39" s="146">
        <f>'Rozpočet Pol'!AC31</f>
        <v>0</v>
      </c>
      <c r="G39" s="147">
        <f>'Rozpočet Pol'!AD31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47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49</v>
      </c>
    </row>
    <row r="46" spans="1:10" ht="25.5" customHeight="1" x14ac:dyDescent="0.2">
      <c r="A46" s="161"/>
      <c r="B46" s="164" t="s">
        <v>16</v>
      </c>
      <c r="C46" s="164" t="s">
        <v>5</v>
      </c>
      <c r="D46" s="165"/>
      <c r="E46" s="165"/>
      <c r="F46" s="168" t="s">
        <v>50</v>
      </c>
      <c r="G46" s="168"/>
      <c r="H46" s="168"/>
      <c r="I46" s="169" t="s">
        <v>28</v>
      </c>
      <c r="J46" s="169"/>
    </row>
    <row r="47" spans="1:10" ht="25.5" customHeight="1" x14ac:dyDescent="0.2">
      <c r="A47" s="162"/>
      <c r="B47" s="170" t="s">
        <v>51</v>
      </c>
      <c r="C47" s="171" t="s">
        <v>52</v>
      </c>
      <c r="D47" s="172"/>
      <c r="E47" s="172"/>
      <c r="F47" s="176" t="s">
        <v>24</v>
      </c>
      <c r="G47" s="177"/>
      <c r="H47" s="177"/>
      <c r="I47" s="178">
        <f>'Rozpočet Pol'!G8</f>
        <v>0</v>
      </c>
      <c r="J47" s="178"/>
    </row>
    <row r="48" spans="1:10" ht="25.5" customHeight="1" x14ac:dyDescent="0.2">
      <c r="A48" s="162"/>
      <c r="B48" s="173" t="s">
        <v>53</v>
      </c>
      <c r="C48" s="174" t="s">
        <v>54</v>
      </c>
      <c r="D48" s="175"/>
      <c r="E48" s="175"/>
      <c r="F48" s="179" t="s">
        <v>24</v>
      </c>
      <c r="G48" s="180"/>
      <c r="H48" s="180"/>
      <c r="I48" s="181">
        <f>'Rozpočet Pol'!G27</f>
        <v>0</v>
      </c>
      <c r="J48" s="181"/>
    </row>
    <row r="49" spans="1:10" ht="25.5" customHeight="1" x14ac:dyDescent="0.2">
      <c r="A49" s="163"/>
      <c r="B49" s="166" t="s">
        <v>1</v>
      </c>
      <c r="C49" s="166"/>
      <c r="D49" s="167"/>
      <c r="E49" s="167"/>
      <c r="F49" s="182"/>
      <c r="G49" s="183"/>
      <c r="H49" s="183"/>
      <c r="I49" s="184">
        <f>SUM(I47:I48)</f>
        <v>0</v>
      </c>
      <c r="J49" s="184"/>
    </row>
    <row r="50" spans="1:10" x14ac:dyDescent="0.2">
      <c r="F50" s="185"/>
      <c r="G50" s="129"/>
      <c r="H50" s="185"/>
      <c r="I50" s="129"/>
      <c r="J50" s="129"/>
    </row>
    <row r="51" spans="1:10" x14ac:dyDescent="0.2">
      <c r="F51" s="185"/>
      <c r="G51" s="129"/>
      <c r="H51" s="185"/>
      <c r="I51" s="129"/>
      <c r="J51" s="129"/>
    </row>
    <row r="52" spans="1:10" x14ac:dyDescent="0.2">
      <c r="F52" s="185"/>
      <c r="G52" s="129"/>
      <c r="H52" s="185"/>
      <c r="I52" s="129"/>
      <c r="J52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I48:J48"/>
    <mergeCell ref="C48:E48"/>
    <mergeCell ref="I49:J49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1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88" t="s">
        <v>6</v>
      </c>
      <c r="B1" s="188"/>
      <c r="C1" s="188"/>
      <c r="D1" s="188"/>
      <c r="E1" s="188"/>
      <c r="F1" s="188"/>
      <c r="G1" s="188"/>
      <c r="AE1" t="s">
        <v>58</v>
      </c>
    </row>
    <row r="2" spans="1:60" ht="24.95" customHeight="1" x14ac:dyDescent="0.2">
      <c r="A2" s="195" t="s">
        <v>57</v>
      </c>
      <c r="B2" s="189"/>
      <c r="C2" s="190" t="s">
        <v>45</v>
      </c>
      <c r="D2" s="191"/>
      <c r="E2" s="191"/>
      <c r="F2" s="191"/>
      <c r="G2" s="197"/>
      <c r="AE2" t="s">
        <v>59</v>
      </c>
    </row>
    <row r="3" spans="1:60" ht="24.95" hidden="1" customHeight="1" x14ac:dyDescent="0.2">
      <c r="A3" s="196" t="s">
        <v>7</v>
      </c>
      <c r="B3" s="194"/>
      <c r="C3" s="192"/>
      <c r="D3" s="193"/>
      <c r="E3" s="193"/>
      <c r="F3" s="193"/>
      <c r="G3" s="198"/>
      <c r="AE3" t="s">
        <v>60</v>
      </c>
    </row>
    <row r="4" spans="1:60" ht="24.95" hidden="1" customHeight="1" x14ac:dyDescent="0.2">
      <c r="A4" s="196" t="s">
        <v>8</v>
      </c>
      <c r="B4" s="194"/>
      <c r="C4" s="192"/>
      <c r="D4" s="193"/>
      <c r="E4" s="193"/>
      <c r="F4" s="193"/>
      <c r="G4" s="198"/>
      <c r="AE4" t="s">
        <v>61</v>
      </c>
    </row>
    <row r="5" spans="1:60" hidden="1" x14ac:dyDescent="0.2">
      <c r="A5" s="199" t="s">
        <v>62</v>
      </c>
      <c r="B5" s="200"/>
      <c r="C5" s="201"/>
      <c r="D5" s="202"/>
      <c r="E5" s="202"/>
      <c r="F5" s="202"/>
      <c r="G5" s="203"/>
      <c r="AE5" t="s">
        <v>63</v>
      </c>
    </row>
    <row r="7" spans="1:60" ht="38.25" x14ac:dyDescent="0.2">
      <c r="A7" s="209" t="s">
        <v>64</v>
      </c>
      <c r="B7" s="210" t="s">
        <v>65</v>
      </c>
      <c r="C7" s="210" t="s">
        <v>66</v>
      </c>
      <c r="D7" s="209" t="s">
        <v>67</v>
      </c>
      <c r="E7" s="209" t="s">
        <v>68</v>
      </c>
      <c r="F7" s="204" t="s">
        <v>69</v>
      </c>
      <c r="G7" s="228" t="s">
        <v>28</v>
      </c>
      <c r="H7" s="229" t="s">
        <v>29</v>
      </c>
      <c r="I7" s="229" t="s">
        <v>70</v>
      </c>
      <c r="J7" s="229" t="s">
        <v>30</v>
      </c>
      <c r="K7" s="229" t="s">
        <v>71</v>
      </c>
      <c r="L7" s="229" t="s">
        <v>72</v>
      </c>
      <c r="M7" s="229" t="s">
        <v>73</v>
      </c>
      <c r="N7" s="229" t="s">
        <v>74</v>
      </c>
      <c r="O7" s="229" t="s">
        <v>75</v>
      </c>
      <c r="P7" s="229" t="s">
        <v>76</v>
      </c>
      <c r="Q7" s="229" t="s">
        <v>77</v>
      </c>
      <c r="R7" s="229" t="s">
        <v>78</v>
      </c>
      <c r="S7" s="229" t="s">
        <v>79</v>
      </c>
      <c r="T7" s="229" t="s">
        <v>80</v>
      </c>
      <c r="U7" s="212" t="s">
        <v>81</v>
      </c>
    </row>
    <row r="8" spans="1:60" x14ac:dyDescent="0.2">
      <c r="A8" s="230" t="s">
        <v>82</v>
      </c>
      <c r="B8" s="231" t="s">
        <v>51</v>
      </c>
      <c r="C8" s="232" t="s">
        <v>52</v>
      </c>
      <c r="D8" s="211"/>
      <c r="E8" s="233"/>
      <c r="F8" s="234"/>
      <c r="G8" s="234">
        <f>SUMIF(AE9:AE26,"&lt;&gt;NOR",G9:G26)</f>
        <v>0</v>
      </c>
      <c r="H8" s="234"/>
      <c r="I8" s="234">
        <f>SUM(I9:I26)</f>
        <v>0</v>
      </c>
      <c r="J8" s="234"/>
      <c r="K8" s="234">
        <f>SUM(K9:K26)</f>
        <v>0</v>
      </c>
      <c r="L8" s="234"/>
      <c r="M8" s="234">
        <f>SUM(M9:M26)</f>
        <v>0</v>
      </c>
      <c r="N8" s="211"/>
      <c r="O8" s="211">
        <f>SUM(O9:O26)</f>
        <v>0.89339999999999986</v>
      </c>
      <c r="P8" s="211"/>
      <c r="Q8" s="211">
        <f>SUM(Q9:Q26)</f>
        <v>0</v>
      </c>
      <c r="R8" s="211"/>
      <c r="S8" s="211"/>
      <c r="T8" s="230"/>
      <c r="U8" s="211">
        <f>SUM(U9:U26)</f>
        <v>70.160000000000011</v>
      </c>
      <c r="AE8" t="s">
        <v>83</v>
      </c>
    </row>
    <row r="9" spans="1:60" outlineLevel="1" x14ac:dyDescent="0.2">
      <c r="A9" s="206">
        <v>1</v>
      </c>
      <c r="B9" s="213" t="s">
        <v>84</v>
      </c>
      <c r="C9" s="256" t="s">
        <v>85</v>
      </c>
      <c r="D9" s="215" t="s">
        <v>86</v>
      </c>
      <c r="E9" s="220">
        <v>2</v>
      </c>
      <c r="F9" s="223">
        <f>H9+J9</f>
        <v>0</v>
      </c>
      <c r="G9" s="224">
        <f>ROUND(E9*F9,2)</f>
        <v>0</v>
      </c>
      <c r="H9" s="224"/>
      <c r="I9" s="224">
        <f>ROUND(E9*H9,2)</f>
        <v>0</v>
      </c>
      <c r="J9" s="224"/>
      <c r="K9" s="224">
        <f>ROUND(E9*J9,2)</f>
        <v>0</v>
      </c>
      <c r="L9" s="224">
        <v>21</v>
      </c>
      <c r="M9" s="224">
        <f>G9*(1+L9/100)</f>
        <v>0</v>
      </c>
      <c r="N9" s="215">
        <v>0</v>
      </c>
      <c r="O9" s="215">
        <f>ROUND(E9*N9,5)</f>
        <v>0</v>
      </c>
      <c r="P9" s="215">
        <v>0</v>
      </c>
      <c r="Q9" s="215">
        <f>ROUND(E9*P9,5)</f>
        <v>0</v>
      </c>
      <c r="R9" s="215"/>
      <c r="S9" s="215"/>
      <c r="T9" s="216">
        <v>0</v>
      </c>
      <c r="U9" s="215">
        <f>ROUND(E9*T9,2)</f>
        <v>0</v>
      </c>
      <c r="V9" s="205"/>
      <c r="W9" s="205"/>
      <c r="X9" s="205"/>
      <c r="Y9" s="205"/>
      <c r="Z9" s="205"/>
      <c r="AA9" s="205"/>
      <c r="AB9" s="205"/>
      <c r="AC9" s="205"/>
      <c r="AD9" s="205"/>
      <c r="AE9" s="205" t="s">
        <v>87</v>
      </c>
      <c r="AF9" s="205"/>
      <c r="AG9" s="205"/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outlineLevel="1" x14ac:dyDescent="0.2">
      <c r="A10" s="206">
        <v>2</v>
      </c>
      <c r="B10" s="213" t="s">
        <v>84</v>
      </c>
      <c r="C10" s="256" t="s">
        <v>88</v>
      </c>
      <c r="D10" s="215" t="s">
        <v>86</v>
      </c>
      <c r="E10" s="220">
        <v>34</v>
      </c>
      <c r="F10" s="223">
        <f>H10+J10</f>
        <v>0</v>
      </c>
      <c r="G10" s="224">
        <f>ROUND(E10*F10,2)</f>
        <v>0</v>
      </c>
      <c r="H10" s="224"/>
      <c r="I10" s="224">
        <f>ROUND(E10*H10,2)</f>
        <v>0</v>
      </c>
      <c r="J10" s="224"/>
      <c r="K10" s="224">
        <f>ROUND(E10*J10,2)</f>
        <v>0</v>
      </c>
      <c r="L10" s="224">
        <v>21</v>
      </c>
      <c r="M10" s="224">
        <f>G10*(1+L10/100)</f>
        <v>0</v>
      </c>
      <c r="N10" s="215">
        <v>0</v>
      </c>
      <c r="O10" s="215">
        <f>ROUND(E10*N10,5)</f>
        <v>0</v>
      </c>
      <c r="P10" s="215">
        <v>0</v>
      </c>
      <c r="Q10" s="215">
        <f>ROUND(E10*P10,5)</f>
        <v>0</v>
      </c>
      <c r="R10" s="215"/>
      <c r="S10" s="215"/>
      <c r="T10" s="216">
        <v>0</v>
      </c>
      <c r="U10" s="215">
        <f>ROUND(E10*T10,2)</f>
        <v>0</v>
      </c>
      <c r="V10" s="205"/>
      <c r="W10" s="205"/>
      <c r="X10" s="205"/>
      <c r="Y10" s="205"/>
      <c r="Z10" s="205"/>
      <c r="AA10" s="205"/>
      <c r="AB10" s="205"/>
      <c r="AC10" s="205"/>
      <c r="AD10" s="205"/>
      <c r="AE10" s="205" t="s">
        <v>87</v>
      </c>
      <c r="AF10" s="205"/>
      <c r="AG10" s="205"/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ht="22.5" outlineLevel="1" x14ac:dyDescent="0.2">
      <c r="A11" s="206">
        <v>3</v>
      </c>
      <c r="B11" s="213" t="s">
        <v>89</v>
      </c>
      <c r="C11" s="256" t="s">
        <v>90</v>
      </c>
      <c r="D11" s="215" t="s">
        <v>86</v>
      </c>
      <c r="E11" s="220">
        <v>48</v>
      </c>
      <c r="F11" s="223">
        <f>H11+J11</f>
        <v>0</v>
      </c>
      <c r="G11" s="224">
        <f>ROUND(E11*F11,2)</f>
        <v>0</v>
      </c>
      <c r="H11" s="224"/>
      <c r="I11" s="224">
        <f>ROUND(E11*H11,2)</f>
        <v>0</v>
      </c>
      <c r="J11" s="224"/>
      <c r="K11" s="224">
        <f>ROUND(E11*J11,2)</f>
        <v>0</v>
      </c>
      <c r="L11" s="224">
        <v>21</v>
      </c>
      <c r="M11" s="224">
        <f>G11*(1+L11/100)</f>
        <v>0</v>
      </c>
      <c r="N11" s="215">
        <v>1.7930000000000001E-2</v>
      </c>
      <c r="O11" s="215">
        <f>ROUND(E11*N11,5)</f>
        <v>0.86063999999999996</v>
      </c>
      <c r="P11" s="215">
        <v>0</v>
      </c>
      <c r="Q11" s="215">
        <f>ROUND(E11*P11,5)</f>
        <v>0</v>
      </c>
      <c r="R11" s="215"/>
      <c r="S11" s="215"/>
      <c r="T11" s="216">
        <v>1.0169999999999999</v>
      </c>
      <c r="U11" s="215">
        <f>ROUND(E11*T11,2)</f>
        <v>48.82</v>
      </c>
      <c r="V11" s="205"/>
      <c r="W11" s="205"/>
      <c r="X11" s="205"/>
      <c r="Y11" s="205"/>
      <c r="Z11" s="205"/>
      <c r="AA11" s="205"/>
      <c r="AB11" s="205"/>
      <c r="AC11" s="205"/>
      <c r="AD11" s="205"/>
      <c r="AE11" s="205" t="s">
        <v>87</v>
      </c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outlineLevel="1" x14ac:dyDescent="0.2">
      <c r="A12" s="206">
        <v>4</v>
      </c>
      <c r="B12" s="213" t="s">
        <v>84</v>
      </c>
      <c r="C12" s="256" t="s">
        <v>91</v>
      </c>
      <c r="D12" s="215" t="s">
        <v>92</v>
      </c>
      <c r="E12" s="220">
        <v>1</v>
      </c>
      <c r="F12" s="223">
        <f>H12+J12</f>
        <v>0</v>
      </c>
      <c r="G12" s="224">
        <f>ROUND(E12*F12,2)</f>
        <v>0</v>
      </c>
      <c r="H12" s="224"/>
      <c r="I12" s="224">
        <f>ROUND(E12*H12,2)</f>
        <v>0</v>
      </c>
      <c r="J12" s="224"/>
      <c r="K12" s="224">
        <f>ROUND(E12*J12,2)</f>
        <v>0</v>
      </c>
      <c r="L12" s="224">
        <v>21</v>
      </c>
      <c r="M12" s="224">
        <f>G12*(1+L12/100)</f>
        <v>0</v>
      </c>
      <c r="N12" s="215">
        <v>0</v>
      </c>
      <c r="O12" s="215">
        <f>ROUND(E12*N12,5)</f>
        <v>0</v>
      </c>
      <c r="P12" s="215">
        <v>0</v>
      </c>
      <c r="Q12" s="215">
        <f>ROUND(E12*P12,5)</f>
        <v>0</v>
      </c>
      <c r="R12" s="215"/>
      <c r="S12" s="215"/>
      <c r="T12" s="216">
        <v>0</v>
      </c>
      <c r="U12" s="215">
        <f>ROUND(E12*T12,2)</f>
        <v>0</v>
      </c>
      <c r="V12" s="205"/>
      <c r="W12" s="205"/>
      <c r="X12" s="205"/>
      <c r="Y12" s="205"/>
      <c r="Z12" s="205"/>
      <c r="AA12" s="205"/>
      <c r="AB12" s="205"/>
      <c r="AC12" s="205"/>
      <c r="AD12" s="205"/>
      <c r="AE12" s="205" t="s">
        <v>87</v>
      </c>
      <c r="AF12" s="205"/>
      <c r="AG12" s="205"/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outlineLevel="1" x14ac:dyDescent="0.2">
      <c r="A13" s="206">
        <v>5</v>
      </c>
      <c r="B13" s="213" t="s">
        <v>84</v>
      </c>
      <c r="C13" s="256" t="s">
        <v>93</v>
      </c>
      <c r="D13" s="215" t="s">
        <v>92</v>
      </c>
      <c r="E13" s="220">
        <v>1</v>
      </c>
      <c r="F13" s="223">
        <f>H13+J13</f>
        <v>0</v>
      </c>
      <c r="G13" s="224">
        <f>ROUND(E13*F13,2)</f>
        <v>0</v>
      </c>
      <c r="H13" s="224"/>
      <c r="I13" s="224">
        <f>ROUND(E13*H13,2)</f>
        <v>0</v>
      </c>
      <c r="J13" s="224"/>
      <c r="K13" s="224">
        <f>ROUND(E13*J13,2)</f>
        <v>0</v>
      </c>
      <c r="L13" s="224">
        <v>21</v>
      </c>
      <c r="M13" s="224">
        <f>G13*(1+L13/100)</f>
        <v>0</v>
      </c>
      <c r="N13" s="215">
        <v>0</v>
      </c>
      <c r="O13" s="215">
        <f>ROUND(E13*N13,5)</f>
        <v>0</v>
      </c>
      <c r="P13" s="215">
        <v>0</v>
      </c>
      <c r="Q13" s="215">
        <f>ROUND(E13*P13,5)</f>
        <v>0</v>
      </c>
      <c r="R13" s="215"/>
      <c r="S13" s="215"/>
      <c r="T13" s="216">
        <v>0</v>
      </c>
      <c r="U13" s="215">
        <f>ROUND(E13*T13,2)</f>
        <v>0</v>
      </c>
      <c r="V13" s="205"/>
      <c r="W13" s="205"/>
      <c r="X13" s="205"/>
      <c r="Y13" s="205"/>
      <c r="Z13" s="205"/>
      <c r="AA13" s="205"/>
      <c r="AB13" s="205"/>
      <c r="AC13" s="205"/>
      <c r="AD13" s="205"/>
      <c r="AE13" s="205" t="s">
        <v>87</v>
      </c>
      <c r="AF13" s="205"/>
      <c r="AG13" s="205"/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 x14ac:dyDescent="0.2">
      <c r="A14" s="206">
        <v>6</v>
      </c>
      <c r="B14" s="213" t="s">
        <v>84</v>
      </c>
      <c r="C14" s="256" t="s">
        <v>94</v>
      </c>
      <c r="D14" s="215" t="s">
        <v>95</v>
      </c>
      <c r="E14" s="220">
        <v>1</v>
      </c>
      <c r="F14" s="223">
        <f>H14+J14</f>
        <v>0</v>
      </c>
      <c r="G14" s="224">
        <f>ROUND(E14*F14,2)</f>
        <v>0</v>
      </c>
      <c r="H14" s="224"/>
      <c r="I14" s="224">
        <f>ROUND(E14*H14,2)</f>
        <v>0</v>
      </c>
      <c r="J14" s="224"/>
      <c r="K14" s="224">
        <f>ROUND(E14*J14,2)</f>
        <v>0</v>
      </c>
      <c r="L14" s="224">
        <v>21</v>
      </c>
      <c r="M14" s="224">
        <f>G14*(1+L14/100)</f>
        <v>0</v>
      </c>
      <c r="N14" s="215">
        <v>0</v>
      </c>
      <c r="O14" s="215">
        <f>ROUND(E14*N14,5)</f>
        <v>0</v>
      </c>
      <c r="P14" s="215">
        <v>0</v>
      </c>
      <c r="Q14" s="215">
        <f>ROUND(E14*P14,5)</f>
        <v>0</v>
      </c>
      <c r="R14" s="215"/>
      <c r="S14" s="215"/>
      <c r="T14" s="216">
        <v>0</v>
      </c>
      <c r="U14" s="215">
        <f>ROUND(E14*T14,2)</f>
        <v>0</v>
      </c>
      <c r="V14" s="205"/>
      <c r="W14" s="205"/>
      <c r="X14" s="205"/>
      <c r="Y14" s="205"/>
      <c r="Z14" s="205"/>
      <c r="AA14" s="205"/>
      <c r="AB14" s="205"/>
      <c r="AC14" s="205"/>
      <c r="AD14" s="205"/>
      <c r="AE14" s="205" t="s">
        <v>87</v>
      </c>
      <c r="AF14" s="205"/>
      <c r="AG14" s="205"/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outlineLevel="1" x14ac:dyDescent="0.2">
      <c r="A15" s="206"/>
      <c r="B15" s="213"/>
      <c r="C15" s="257" t="s">
        <v>96</v>
      </c>
      <c r="D15" s="217"/>
      <c r="E15" s="221"/>
      <c r="F15" s="225"/>
      <c r="G15" s="226"/>
      <c r="H15" s="224"/>
      <c r="I15" s="224"/>
      <c r="J15" s="224"/>
      <c r="K15" s="224"/>
      <c r="L15" s="224"/>
      <c r="M15" s="224"/>
      <c r="N15" s="215"/>
      <c r="O15" s="215"/>
      <c r="P15" s="215"/>
      <c r="Q15" s="215"/>
      <c r="R15" s="215"/>
      <c r="S15" s="215"/>
      <c r="T15" s="216"/>
      <c r="U15" s="215"/>
      <c r="V15" s="205"/>
      <c r="W15" s="205"/>
      <c r="X15" s="205"/>
      <c r="Y15" s="205"/>
      <c r="Z15" s="205"/>
      <c r="AA15" s="205"/>
      <c r="AB15" s="205"/>
      <c r="AC15" s="205"/>
      <c r="AD15" s="205"/>
      <c r="AE15" s="205" t="s">
        <v>97</v>
      </c>
      <c r="AF15" s="205"/>
      <c r="AG15" s="205"/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8" t="str">
        <f>C15</f>
        <v>-výkop hl1.2m 16.2m3</v>
      </c>
      <c r="BB15" s="205"/>
      <c r="BC15" s="205"/>
      <c r="BD15" s="205"/>
      <c r="BE15" s="205"/>
      <c r="BF15" s="205"/>
      <c r="BG15" s="205"/>
      <c r="BH15" s="205"/>
    </row>
    <row r="16" spans="1:60" outlineLevel="1" x14ac:dyDescent="0.2">
      <c r="A16" s="206"/>
      <c r="B16" s="213"/>
      <c r="C16" s="257" t="s">
        <v>98</v>
      </c>
      <c r="D16" s="217"/>
      <c r="E16" s="221"/>
      <c r="F16" s="225"/>
      <c r="G16" s="226"/>
      <c r="H16" s="224"/>
      <c r="I16" s="224"/>
      <c r="J16" s="224"/>
      <c r="K16" s="224"/>
      <c r="L16" s="224"/>
      <c r="M16" s="224"/>
      <c r="N16" s="215"/>
      <c r="O16" s="215"/>
      <c r="P16" s="215"/>
      <c r="Q16" s="215"/>
      <c r="R16" s="215"/>
      <c r="S16" s="215"/>
      <c r="T16" s="216"/>
      <c r="U16" s="215"/>
      <c r="V16" s="205"/>
      <c r="W16" s="205"/>
      <c r="X16" s="205"/>
      <c r="Y16" s="205"/>
      <c r="Z16" s="205"/>
      <c r="AA16" s="205"/>
      <c r="AB16" s="205"/>
      <c r="AC16" s="205"/>
      <c r="AD16" s="205"/>
      <c r="AE16" s="205" t="s">
        <v>97</v>
      </c>
      <c r="AF16" s="205"/>
      <c r="AG16" s="205"/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8" t="str">
        <f>C16</f>
        <v>-lože 1.30m3</v>
      </c>
      <c r="BB16" s="205"/>
      <c r="BC16" s="205"/>
      <c r="BD16" s="205"/>
      <c r="BE16" s="205"/>
      <c r="BF16" s="205"/>
      <c r="BG16" s="205"/>
      <c r="BH16" s="205"/>
    </row>
    <row r="17" spans="1:60" outlineLevel="1" x14ac:dyDescent="0.2">
      <c r="A17" s="206"/>
      <c r="B17" s="213"/>
      <c r="C17" s="257" t="s">
        <v>99</v>
      </c>
      <c r="D17" s="217"/>
      <c r="E17" s="221"/>
      <c r="F17" s="225"/>
      <c r="G17" s="226"/>
      <c r="H17" s="224"/>
      <c r="I17" s="224"/>
      <c r="J17" s="224"/>
      <c r="K17" s="224"/>
      <c r="L17" s="224"/>
      <c r="M17" s="224"/>
      <c r="N17" s="215"/>
      <c r="O17" s="215"/>
      <c r="P17" s="215"/>
      <c r="Q17" s="215"/>
      <c r="R17" s="215"/>
      <c r="S17" s="215"/>
      <c r="T17" s="216"/>
      <c r="U17" s="215"/>
      <c r="V17" s="205"/>
      <c r="W17" s="205"/>
      <c r="X17" s="205"/>
      <c r="Y17" s="205"/>
      <c r="Z17" s="205"/>
      <c r="AA17" s="205"/>
      <c r="AB17" s="205"/>
      <c r="AC17" s="205"/>
      <c r="AD17" s="205"/>
      <c r="AE17" s="205" t="s">
        <v>97</v>
      </c>
      <c r="AF17" s="205"/>
      <c r="AG17" s="205"/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8" t="str">
        <f>C17</f>
        <v>-obsyp 4.30m3</v>
      </c>
      <c r="BB17" s="205"/>
      <c r="BC17" s="205"/>
      <c r="BD17" s="205"/>
      <c r="BE17" s="205"/>
      <c r="BF17" s="205"/>
      <c r="BG17" s="205"/>
      <c r="BH17" s="205"/>
    </row>
    <row r="18" spans="1:60" outlineLevel="1" x14ac:dyDescent="0.2">
      <c r="A18" s="206"/>
      <c r="B18" s="213"/>
      <c r="C18" s="257" t="s">
        <v>100</v>
      </c>
      <c r="D18" s="217"/>
      <c r="E18" s="221"/>
      <c r="F18" s="225"/>
      <c r="G18" s="226"/>
      <c r="H18" s="224"/>
      <c r="I18" s="224"/>
      <c r="J18" s="224"/>
      <c r="K18" s="224"/>
      <c r="L18" s="224"/>
      <c r="M18" s="224"/>
      <c r="N18" s="215"/>
      <c r="O18" s="215"/>
      <c r="P18" s="215"/>
      <c r="Q18" s="215"/>
      <c r="R18" s="215"/>
      <c r="S18" s="215"/>
      <c r="T18" s="216"/>
      <c r="U18" s="215"/>
      <c r="V18" s="205"/>
      <c r="W18" s="205"/>
      <c r="X18" s="205"/>
      <c r="Y18" s="205"/>
      <c r="Z18" s="205"/>
      <c r="AA18" s="205"/>
      <c r="AB18" s="205"/>
      <c r="AC18" s="205"/>
      <c r="AD18" s="205"/>
      <c r="AE18" s="205" t="s">
        <v>97</v>
      </c>
      <c r="AF18" s="205"/>
      <c r="AG18" s="205"/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8" t="str">
        <f>C18</f>
        <v>-odvoz 5,6m3</v>
      </c>
      <c r="BB18" s="205"/>
      <c r="BC18" s="205"/>
      <c r="BD18" s="205"/>
      <c r="BE18" s="205"/>
      <c r="BF18" s="205"/>
      <c r="BG18" s="205"/>
      <c r="BH18" s="205"/>
    </row>
    <row r="19" spans="1:60" outlineLevel="1" x14ac:dyDescent="0.2">
      <c r="A19" s="206"/>
      <c r="B19" s="213"/>
      <c r="C19" s="257" t="s">
        <v>101</v>
      </c>
      <c r="D19" s="217"/>
      <c r="E19" s="221"/>
      <c r="F19" s="225"/>
      <c r="G19" s="226"/>
      <c r="H19" s="224"/>
      <c r="I19" s="224"/>
      <c r="J19" s="224"/>
      <c r="K19" s="224"/>
      <c r="L19" s="224"/>
      <c r="M19" s="224"/>
      <c r="N19" s="215"/>
      <c r="O19" s="215"/>
      <c r="P19" s="215"/>
      <c r="Q19" s="215"/>
      <c r="R19" s="215"/>
      <c r="S19" s="215"/>
      <c r="T19" s="216"/>
      <c r="U19" s="215"/>
      <c r="V19" s="205"/>
      <c r="W19" s="205"/>
      <c r="X19" s="205"/>
      <c r="Y19" s="205"/>
      <c r="Z19" s="205"/>
      <c r="AA19" s="205"/>
      <c r="AB19" s="205"/>
      <c r="AC19" s="205"/>
      <c r="AD19" s="205"/>
      <c r="AE19" s="205" t="s">
        <v>97</v>
      </c>
      <c r="AF19" s="205"/>
      <c r="AG19" s="205"/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8" t="str">
        <f>C19</f>
        <v>-poplatek za skládku 5,6m3</v>
      </c>
      <c r="BB19" s="205"/>
      <c r="BC19" s="205"/>
      <c r="BD19" s="205"/>
      <c r="BE19" s="205"/>
      <c r="BF19" s="205"/>
      <c r="BG19" s="205"/>
      <c r="BH19" s="205"/>
    </row>
    <row r="20" spans="1:60" outlineLevel="1" x14ac:dyDescent="0.2">
      <c r="A20" s="206"/>
      <c r="B20" s="213"/>
      <c r="C20" s="257" t="s">
        <v>102</v>
      </c>
      <c r="D20" s="217"/>
      <c r="E20" s="221"/>
      <c r="F20" s="225"/>
      <c r="G20" s="226"/>
      <c r="H20" s="224"/>
      <c r="I20" s="224"/>
      <c r="J20" s="224"/>
      <c r="K20" s="224"/>
      <c r="L20" s="224"/>
      <c r="M20" s="224"/>
      <c r="N20" s="215"/>
      <c r="O20" s="215"/>
      <c r="P20" s="215"/>
      <c r="Q20" s="215"/>
      <c r="R20" s="215"/>
      <c r="S20" s="215"/>
      <c r="T20" s="216"/>
      <c r="U20" s="215"/>
      <c r="V20" s="205"/>
      <c r="W20" s="205"/>
      <c r="X20" s="205"/>
      <c r="Y20" s="205"/>
      <c r="Z20" s="205"/>
      <c r="AA20" s="205"/>
      <c r="AB20" s="205"/>
      <c r="AC20" s="205"/>
      <c r="AD20" s="205"/>
      <c r="AE20" s="205" t="s">
        <v>97</v>
      </c>
      <c r="AF20" s="205"/>
      <c r="AG20" s="205"/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8" t="str">
        <f>C20</f>
        <v>-pažení 40m2</v>
      </c>
      <c r="BB20" s="205"/>
      <c r="BC20" s="205"/>
      <c r="BD20" s="205"/>
      <c r="BE20" s="205"/>
      <c r="BF20" s="205"/>
      <c r="BG20" s="205"/>
      <c r="BH20" s="205"/>
    </row>
    <row r="21" spans="1:60" outlineLevel="1" x14ac:dyDescent="0.2">
      <c r="A21" s="206"/>
      <c r="B21" s="213"/>
      <c r="C21" s="257" t="s">
        <v>103</v>
      </c>
      <c r="D21" s="217"/>
      <c r="E21" s="221"/>
      <c r="F21" s="225"/>
      <c r="G21" s="226"/>
      <c r="H21" s="224"/>
      <c r="I21" s="224"/>
      <c r="J21" s="224"/>
      <c r="K21" s="224"/>
      <c r="L21" s="224"/>
      <c r="M21" s="224"/>
      <c r="N21" s="215"/>
      <c r="O21" s="215"/>
      <c r="P21" s="215"/>
      <c r="Q21" s="215"/>
      <c r="R21" s="215"/>
      <c r="S21" s="215"/>
      <c r="T21" s="216"/>
      <c r="U21" s="215"/>
      <c r="V21" s="205"/>
      <c r="W21" s="205"/>
      <c r="X21" s="205"/>
      <c r="Y21" s="205"/>
      <c r="Z21" s="205"/>
      <c r="AA21" s="205"/>
      <c r="AB21" s="205"/>
      <c r="AC21" s="205"/>
      <c r="AD21" s="205"/>
      <c r="AE21" s="205" t="s">
        <v>97</v>
      </c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8" t="str">
        <f>C21</f>
        <v>-jádrový vývr žb. DN100</v>
      </c>
      <c r="BB21" s="205"/>
      <c r="BC21" s="205"/>
      <c r="BD21" s="205"/>
      <c r="BE21" s="205"/>
      <c r="BF21" s="205"/>
      <c r="BG21" s="205"/>
      <c r="BH21" s="205"/>
    </row>
    <row r="22" spans="1:60" outlineLevel="1" x14ac:dyDescent="0.2">
      <c r="A22" s="206"/>
      <c r="B22" s="213"/>
      <c r="C22" s="257" t="s">
        <v>104</v>
      </c>
      <c r="D22" s="217"/>
      <c r="E22" s="221"/>
      <c r="F22" s="225"/>
      <c r="G22" s="226"/>
      <c r="H22" s="224"/>
      <c r="I22" s="224"/>
      <c r="J22" s="224"/>
      <c r="K22" s="224"/>
      <c r="L22" s="224"/>
      <c r="M22" s="224"/>
      <c r="N22" s="215"/>
      <c r="O22" s="215"/>
      <c r="P22" s="215"/>
      <c r="Q22" s="215"/>
      <c r="R22" s="215"/>
      <c r="S22" s="215"/>
      <c r="T22" s="216"/>
      <c r="U22" s="215"/>
      <c r="V22" s="205"/>
      <c r="W22" s="205"/>
      <c r="X22" s="205"/>
      <c r="Y22" s="205"/>
      <c r="Z22" s="205"/>
      <c r="AA22" s="205"/>
      <c r="AB22" s="205"/>
      <c r="AC22" s="205"/>
      <c r="AD22" s="205"/>
      <c r="AE22" s="205" t="s">
        <v>97</v>
      </c>
      <c r="AF22" s="205"/>
      <c r="AG22" s="205"/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8" t="str">
        <f>C22</f>
        <v>-rozebrání a sestavení živičné komunikace 15m2</v>
      </c>
      <c r="BB22" s="205"/>
      <c r="BC22" s="205"/>
      <c r="BD22" s="205"/>
      <c r="BE22" s="205"/>
      <c r="BF22" s="205"/>
      <c r="BG22" s="205"/>
      <c r="BH22" s="205"/>
    </row>
    <row r="23" spans="1:60" outlineLevel="1" x14ac:dyDescent="0.2">
      <c r="A23" s="206">
        <v>7</v>
      </c>
      <c r="B23" s="213" t="s">
        <v>84</v>
      </c>
      <c r="C23" s="256" t="s">
        <v>105</v>
      </c>
      <c r="D23" s="215" t="s">
        <v>92</v>
      </c>
      <c r="E23" s="220">
        <v>1</v>
      </c>
      <c r="F23" s="223">
        <f>H23+J23</f>
        <v>0</v>
      </c>
      <c r="G23" s="224">
        <f>ROUND(E23*F23,2)</f>
        <v>0</v>
      </c>
      <c r="H23" s="224"/>
      <c r="I23" s="224">
        <f>ROUND(E23*H23,2)</f>
        <v>0</v>
      </c>
      <c r="J23" s="224"/>
      <c r="K23" s="224">
        <f>ROUND(E23*J23,2)</f>
        <v>0</v>
      </c>
      <c r="L23" s="224">
        <v>21</v>
      </c>
      <c r="M23" s="224">
        <f>G23*(1+L23/100)</f>
        <v>0</v>
      </c>
      <c r="N23" s="215">
        <v>0</v>
      </c>
      <c r="O23" s="215">
        <f>ROUND(E23*N23,5)</f>
        <v>0</v>
      </c>
      <c r="P23" s="215">
        <v>0</v>
      </c>
      <c r="Q23" s="215">
        <f>ROUND(E23*P23,5)</f>
        <v>0</v>
      </c>
      <c r="R23" s="215"/>
      <c r="S23" s="215"/>
      <c r="T23" s="216">
        <v>0</v>
      </c>
      <c r="U23" s="215">
        <f>ROUND(E23*T23,2)</f>
        <v>0</v>
      </c>
      <c r="V23" s="205"/>
      <c r="W23" s="205"/>
      <c r="X23" s="205"/>
      <c r="Y23" s="205"/>
      <c r="Z23" s="205"/>
      <c r="AA23" s="205"/>
      <c r="AB23" s="205"/>
      <c r="AC23" s="205"/>
      <c r="AD23" s="205"/>
      <c r="AE23" s="205" t="s">
        <v>87</v>
      </c>
      <c r="AF23" s="205"/>
      <c r="AG23" s="205"/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outlineLevel="1" x14ac:dyDescent="0.2">
      <c r="A24" s="206">
        <v>8</v>
      </c>
      <c r="B24" s="213" t="s">
        <v>106</v>
      </c>
      <c r="C24" s="256" t="s">
        <v>107</v>
      </c>
      <c r="D24" s="215" t="s">
        <v>86</v>
      </c>
      <c r="E24" s="220">
        <v>84</v>
      </c>
      <c r="F24" s="223">
        <f>H24+J24</f>
        <v>0</v>
      </c>
      <c r="G24" s="224">
        <f>ROUND(E24*F24,2)</f>
        <v>0</v>
      </c>
      <c r="H24" s="224"/>
      <c r="I24" s="224">
        <f>ROUND(E24*H24,2)</f>
        <v>0</v>
      </c>
      <c r="J24" s="224"/>
      <c r="K24" s="224">
        <f>ROUND(E24*J24,2)</f>
        <v>0</v>
      </c>
      <c r="L24" s="224">
        <v>21</v>
      </c>
      <c r="M24" s="224">
        <f>G24*(1+L24/100)</f>
        <v>0</v>
      </c>
      <c r="N24" s="215">
        <v>1.0000000000000001E-5</v>
      </c>
      <c r="O24" s="215">
        <f>ROUND(E24*N24,5)</f>
        <v>8.4000000000000003E-4</v>
      </c>
      <c r="P24" s="215">
        <v>0</v>
      </c>
      <c r="Q24" s="215">
        <f>ROUND(E24*P24,5)</f>
        <v>0</v>
      </c>
      <c r="R24" s="215"/>
      <c r="S24" s="215"/>
      <c r="T24" s="216">
        <v>0.06</v>
      </c>
      <c r="U24" s="215">
        <f>ROUND(E24*T24,2)</f>
        <v>5.04</v>
      </c>
      <c r="V24" s="205"/>
      <c r="W24" s="205"/>
      <c r="X24" s="205"/>
      <c r="Y24" s="205"/>
      <c r="Z24" s="205"/>
      <c r="AA24" s="205"/>
      <c r="AB24" s="205"/>
      <c r="AC24" s="205"/>
      <c r="AD24" s="205"/>
      <c r="AE24" s="205" t="s">
        <v>87</v>
      </c>
      <c r="AF24" s="205"/>
      <c r="AG24" s="205"/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outlineLevel="1" x14ac:dyDescent="0.2">
      <c r="A25" s="206">
        <v>9</v>
      </c>
      <c r="B25" s="213" t="s">
        <v>108</v>
      </c>
      <c r="C25" s="256" t="s">
        <v>109</v>
      </c>
      <c r="D25" s="215" t="s">
        <v>86</v>
      </c>
      <c r="E25" s="220">
        <v>84</v>
      </c>
      <c r="F25" s="223">
        <f>H25+J25</f>
        <v>0</v>
      </c>
      <c r="G25" s="224">
        <f>ROUND(E25*F25,2)</f>
        <v>0</v>
      </c>
      <c r="H25" s="224"/>
      <c r="I25" s="224">
        <f>ROUND(E25*H25,2)</f>
        <v>0</v>
      </c>
      <c r="J25" s="224"/>
      <c r="K25" s="224">
        <f>ROUND(E25*J25,2)</f>
        <v>0</v>
      </c>
      <c r="L25" s="224">
        <v>21</v>
      </c>
      <c r="M25" s="224">
        <f>G25*(1+L25/100)</f>
        <v>0</v>
      </c>
      <c r="N25" s="215">
        <v>3.8000000000000002E-4</v>
      </c>
      <c r="O25" s="215">
        <f>ROUND(E25*N25,5)</f>
        <v>3.1919999999999997E-2</v>
      </c>
      <c r="P25" s="215">
        <v>0</v>
      </c>
      <c r="Q25" s="215">
        <f>ROUND(E25*P25,5)</f>
        <v>0</v>
      </c>
      <c r="R25" s="215"/>
      <c r="S25" s="215"/>
      <c r="T25" s="216">
        <v>0.18</v>
      </c>
      <c r="U25" s="215">
        <f>ROUND(E25*T25,2)</f>
        <v>15.12</v>
      </c>
      <c r="V25" s="205"/>
      <c r="W25" s="205"/>
      <c r="X25" s="205"/>
      <c r="Y25" s="205"/>
      <c r="Z25" s="205"/>
      <c r="AA25" s="205"/>
      <c r="AB25" s="205"/>
      <c r="AC25" s="205"/>
      <c r="AD25" s="205"/>
      <c r="AE25" s="205" t="s">
        <v>87</v>
      </c>
      <c r="AF25" s="205"/>
      <c r="AG25" s="205"/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 x14ac:dyDescent="0.2">
      <c r="A26" s="206">
        <v>10</v>
      </c>
      <c r="B26" s="213" t="s">
        <v>110</v>
      </c>
      <c r="C26" s="256" t="s">
        <v>111</v>
      </c>
      <c r="D26" s="215" t="s">
        <v>112</v>
      </c>
      <c r="E26" s="220">
        <v>0.89</v>
      </c>
      <c r="F26" s="223">
        <f>H26+J26</f>
        <v>0</v>
      </c>
      <c r="G26" s="224">
        <f>ROUND(E26*F26,2)</f>
        <v>0</v>
      </c>
      <c r="H26" s="224"/>
      <c r="I26" s="224">
        <f>ROUND(E26*H26,2)</f>
        <v>0</v>
      </c>
      <c r="J26" s="224"/>
      <c r="K26" s="224">
        <f>ROUND(E26*J26,2)</f>
        <v>0</v>
      </c>
      <c r="L26" s="224">
        <v>21</v>
      </c>
      <c r="M26" s="224">
        <f>G26*(1+L26/100)</f>
        <v>0</v>
      </c>
      <c r="N26" s="215">
        <v>0</v>
      </c>
      <c r="O26" s="215">
        <f>ROUND(E26*N26,5)</f>
        <v>0</v>
      </c>
      <c r="P26" s="215">
        <v>0</v>
      </c>
      <c r="Q26" s="215">
        <f>ROUND(E26*P26,5)</f>
        <v>0</v>
      </c>
      <c r="R26" s="215"/>
      <c r="S26" s="215"/>
      <c r="T26" s="216">
        <v>1.327</v>
      </c>
      <c r="U26" s="215">
        <f>ROUND(E26*T26,2)</f>
        <v>1.18</v>
      </c>
      <c r="V26" s="205"/>
      <c r="W26" s="205"/>
      <c r="X26" s="205"/>
      <c r="Y26" s="205"/>
      <c r="Z26" s="205"/>
      <c r="AA26" s="205"/>
      <c r="AB26" s="205"/>
      <c r="AC26" s="205"/>
      <c r="AD26" s="205"/>
      <c r="AE26" s="205" t="s">
        <v>87</v>
      </c>
      <c r="AF26" s="205"/>
      <c r="AG26" s="205"/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x14ac:dyDescent="0.2">
      <c r="A27" s="207" t="s">
        <v>82</v>
      </c>
      <c r="B27" s="214" t="s">
        <v>53</v>
      </c>
      <c r="C27" s="258" t="s">
        <v>54</v>
      </c>
      <c r="D27" s="218"/>
      <c r="E27" s="222"/>
      <c r="F27" s="227"/>
      <c r="G27" s="227">
        <f>SUMIF(AE28:AE29,"&lt;&gt;NOR",G28:G29)</f>
        <v>0</v>
      </c>
      <c r="H27" s="227"/>
      <c r="I27" s="227">
        <f>SUM(I28:I29)</f>
        <v>0</v>
      </c>
      <c r="J27" s="227"/>
      <c r="K27" s="227">
        <f>SUM(K28:K29)</f>
        <v>0</v>
      </c>
      <c r="L27" s="227"/>
      <c r="M27" s="227">
        <f>SUM(M28:M29)</f>
        <v>0</v>
      </c>
      <c r="N27" s="218"/>
      <c r="O27" s="218">
        <f>SUM(O28:O29)</f>
        <v>0.16900000000000001</v>
      </c>
      <c r="P27" s="218"/>
      <c r="Q27" s="218">
        <f>SUM(Q28:Q29)</f>
        <v>0</v>
      </c>
      <c r="R27" s="218"/>
      <c r="S27" s="218"/>
      <c r="T27" s="219"/>
      <c r="U27" s="218">
        <f>SUM(U28:U29)</f>
        <v>51.260000000000005</v>
      </c>
      <c r="AE27" t="s">
        <v>83</v>
      </c>
    </row>
    <row r="28" spans="1:60" ht="22.5" outlineLevel="1" x14ac:dyDescent="0.2">
      <c r="A28" s="206">
        <v>11</v>
      </c>
      <c r="B28" s="213" t="s">
        <v>84</v>
      </c>
      <c r="C28" s="256" t="s">
        <v>113</v>
      </c>
      <c r="D28" s="215" t="s">
        <v>114</v>
      </c>
      <c r="E28" s="220">
        <v>169</v>
      </c>
      <c r="F28" s="223">
        <f>H28+J28</f>
        <v>0</v>
      </c>
      <c r="G28" s="224">
        <f>ROUND(E28*F28,2)</f>
        <v>0</v>
      </c>
      <c r="H28" s="224"/>
      <c r="I28" s="224">
        <f>ROUND(E28*H28,2)</f>
        <v>0</v>
      </c>
      <c r="J28" s="224"/>
      <c r="K28" s="224">
        <f>ROUND(E28*J28,2)</f>
        <v>0</v>
      </c>
      <c r="L28" s="224">
        <v>21</v>
      </c>
      <c r="M28" s="224">
        <f>G28*(1+L28/100)</f>
        <v>0</v>
      </c>
      <c r="N28" s="215">
        <v>1E-3</v>
      </c>
      <c r="O28" s="215">
        <f>ROUND(E28*N28,5)</f>
        <v>0.16900000000000001</v>
      </c>
      <c r="P28" s="215">
        <v>0</v>
      </c>
      <c r="Q28" s="215">
        <f>ROUND(E28*P28,5)</f>
        <v>0</v>
      </c>
      <c r="R28" s="215"/>
      <c r="S28" s="215"/>
      <c r="T28" s="216">
        <v>0.3</v>
      </c>
      <c r="U28" s="215">
        <f>ROUND(E28*T28,2)</f>
        <v>50.7</v>
      </c>
      <c r="V28" s="205"/>
      <c r="W28" s="205"/>
      <c r="X28" s="205"/>
      <c r="Y28" s="205"/>
      <c r="Z28" s="205"/>
      <c r="AA28" s="205"/>
      <c r="AB28" s="205"/>
      <c r="AC28" s="205"/>
      <c r="AD28" s="205"/>
      <c r="AE28" s="205" t="s">
        <v>87</v>
      </c>
      <c r="AF28" s="205"/>
      <c r="AG28" s="205"/>
      <c r="AH28" s="205"/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spans="1:60" outlineLevel="1" x14ac:dyDescent="0.2">
      <c r="A29" s="235">
        <v>12</v>
      </c>
      <c r="B29" s="236" t="s">
        <v>115</v>
      </c>
      <c r="C29" s="259" t="s">
        <v>116</v>
      </c>
      <c r="D29" s="237" t="s">
        <v>112</v>
      </c>
      <c r="E29" s="238">
        <v>0.16900000000000001</v>
      </c>
      <c r="F29" s="239">
        <f>H29+J29</f>
        <v>0</v>
      </c>
      <c r="G29" s="240">
        <f>ROUND(E29*F29,2)</f>
        <v>0</v>
      </c>
      <c r="H29" s="240"/>
      <c r="I29" s="240">
        <f>ROUND(E29*H29,2)</f>
        <v>0</v>
      </c>
      <c r="J29" s="240"/>
      <c r="K29" s="240">
        <f>ROUND(E29*J29,2)</f>
        <v>0</v>
      </c>
      <c r="L29" s="240">
        <v>21</v>
      </c>
      <c r="M29" s="240">
        <f>G29*(1+L29/100)</f>
        <v>0</v>
      </c>
      <c r="N29" s="237">
        <v>0</v>
      </c>
      <c r="O29" s="237">
        <f>ROUND(E29*N29,5)</f>
        <v>0</v>
      </c>
      <c r="P29" s="237">
        <v>0</v>
      </c>
      <c r="Q29" s="237">
        <f>ROUND(E29*P29,5)</f>
        <v>0</v>
      </c>
      <c r="R29" s="237"/>
      <c r="S29" s="237"/>
      <c r="T29" s="241">
        <v>3.327</v>
      </c>
      <c r="U29" s="237">
        <f>ROUND(E29*T29,2)</f>
        <v>0.56000000000000005</v>
      </c>
      <c r="V29" s="205"/>
      <c r="W29" s="205"/>
      <c r="X29" s="205"/>
      <c r="Y29" s="205"/>
      <c r="Z29" s="205"/>
      <c r="AA29" s="205"/>
      <c r="AB29" s="205"/>
      <c r="AC29" s="205"/>
      <c r="AD29" s="205"/>
      <c r="AE29" s="205" t="s">
        <v>87</v>
      </c>
      <c r="AF29" s="205"/>
      <c r="AG29" s="205"/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x14ac:dyDescent="0.2">
      <c r="A30" s="6"/>
      <c r="B30" s="7" t="s">
        <v>117</v>
      </c>
      <c r="C30" s="260" t="s">
        <v>117</v>
      </c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AC30">
        <v>15</v>
      </c>
      <c r="AD30">
        <v>21</v>
      </c>
    </row>
    <row r="31" spans="1:60" x14ac:dyDescent="0.2">
      <c r="A31" s="242"/>
      <c r="B31" s="243" t="s">
        <v>28</v>
      </c>
      <c r="C31" s="261" t="s">
        <v>117</v>
      </c>
      <c r="D31" s="244"/>
      <c r="E31" s="244"/>
      <c r="F31" s="244"/>
      <c r="G31" s="255">
        <f>G8+G27</f>
        <v>0</v>
      </c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AC31">
        <f>SUMIF(L7:L29,AC30,G7:G29)</f>
        <v>0</v>
      </c>
      <c r="AD31">
        <f>SUMIF(L7:L29,AD30,G7:G29)</f>
        <v>0</v>
      </c>
      <c r="AE31" t="s">
        <v>118</v>
      </c>
    </row>
    <row r="32" spans="1:60" x14ac:dyDescent="0.2">
      <c r="A32" s="6"/>
      <c r="B32" s="7" t="s">
        <v>117</v>
      </c>
      <c r="C32" s="260" t="s">
        <v>117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31" x14ac:dyDescent="0.2">
      <c r="A33" s="6"/>
      <c r="B33" s="7" t="s">
        <v>117</v>
      </c>
      <c r="C33" s="260" t="s">
        <v>117</v>
      </c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31" x14ac:dyDescent="0.2">
      <c r="A34" s="245" t="s">
        <v>119</v>
      </c>
      <c r="B34" s="245"/>
      <c r="C34" s="262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31" x14ac:dyDescent="0.2">
      <c r="A35" s="246"/>
      <c r="B35" s="247"/>
      <c r="C35" s="263"/>
      <c r="D35" s="247"/>
      <c r="E35" s="247"/>
      <c r="F35" s="247"/>
      <c r="G35" s="248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AE35" t="s">
        <v>120</v>
      </c>
    </row>
    <row r="36" spans="1:31" x14ac:dyDescent="0.2">
      <c r="A36" s="249"/>
      <c r="B36" s="250"/>
      <c r="C36" s="264"/>
      <c r="D36" s="250"/>
      <c r="E36" s="250"/>
      <c r="F36" s="250"/>
      <c r="G36" s="251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31" x14ac:dyDescent="0.2">
      <c r="A37" s="249"/>
      <c r="B37" s="250"/>
      <c r="C37" s="264"/>
      <c r="D37" s="250"/>
      <c r="E37" s="250"/>
      <c r="F37" s="250"/>
      <c r="G37" s="251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31" x14ac:dyDescent="0.2">
      <c r="A38" s="249"/>
      <c r="B38" s="250"/>
      <c r="C38" s="264"/>
      <c r="D38" s="250"/>
      <c r="E38" s="250"/>
      <c r="F38" s="250"/>
      <c r="G38" s="251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31" x14ac:dyDescent="0.2">
      <c r="A39" s="252"/>
      <c r="B39" s="253"/>
      <c r="C39" s="265"/>
      <c r="D39" s="253"/>
      <c r="E39" s="253"/>
      <c r="F39" s="253"/>
      <c r="G39" s="254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31" x14ac:dyDescent="0.2">
      <c r="A40" s="6"/>
      <c r="B40" s="7" t="s">
        <v>117</v>
      </c>
      <c r="C40" s="260" t="s">
        <v>117</v>
      </c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31" x14ac:dyDescent="0.2">
      <c r="C41" s="266"/>
      <c r="AE41" t="s">
        <v>121</v>
      </c>
    </row>
  </sheetData>
  <mergeCells count="14">
    <mergeCell ref="A34:C34"/>
    <mergeCell ref="A35:G39"/>
    <mergeCell ref="C17:G17"/>
    <mergeCell ref="C18:G18"/>
    <mergeCell ref="C19:G19"/>
    <mergeCell ref="C20:G20"/>
    <mergeCell ref="C21:G21"/>
    <mergeCell ref="C22:G22"/>
    <mergeCell ref="A1:G1"/>
    <mergeCell ref="C2:G2"/>
    <mergeCell ref="C3:G3"/>
    <mergeCell ref="C4:G4"/>
    <mergeCell ref="C15:G15"/>
    <mergeCell ref="C16:G16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 Remeš</dc:creator>
  <cp:lastModifiedBy>Zbyněk Remeš</cp:lastModifiedBy>
  <cp:lastPrinted>2014-02-28T09:52:57Z</cp:lastPrinted>
  <dcterms:created xsi:type="dcterms:W3CDTF">2009-04-08T07:15:50Z</dcterms:created>
  <dcterms:modified xsi:type="dcterms:W3CDTF">2023-11-03T16:12:41Z</dcterms:modified>
</cp:coreProperties>
</file>